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ANUAL 2023\"/>
    </mc:Choice>
  </mc:AlternateContent>
  <xr:revisionPtr revIDLastSave="0" documentId="13_ncr:1_{55C666E1-292D-4A4A-8D22-B7B926662F5F}" xr6:coauthVersionLast="47" xr6:coauthVersionMax="47" xr10:uidLastSave="{00000000-0000-0000-0000-000000000000}"/>
  <bookViews>
    <workbookView xWindow="-120" yWindow="-120" windowWidth="20730" windowHeight="11040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  <definedName name="_xlnm.Print_Area" localSheetId="10">Conciliacion_Eg!$A$1:$C$48</definedName>
    <definedName name="_xlnm.Print_Area" localSheetId="9">Conciliacion_Ig!$A$1:$C$36</definedName>
  </definedNames>
  <calcPr calcId="191029"/>
</workbook>
</file>

<file path=xl/calcChain.xml><?xml version="1.0" encoding="utf-8"?>
<calcChain xmlns="http://schemas.openxmlformats.org/spreadsheetml/2006/main">
  <c r="C37" i="60" l="1"/>
  <c r="D62" i="59" l="1"/>
  <c r="C62" i="59" l="1"/>
  <c r="C102" i="62" l="1"/>
  <c r="E54" i="59" l="1"/>
  <c r="C65" i="60" l="1"/>
  <c r="C58" i="60" s="1"/>
  <c r="C61" i="62" l="1"/>
  <c r="C48" i="62" s="1"/>
  <c r="D61" i="62" l="1"/>
  <c r="D48" i="62" s="1"/>
  <c r="D37" i="62" l="1"/>
  <c r="D28" i="62"/>
  <c r="D20" i="62"/>
  <c r="C37" i="62"/>
  <c r="C28" i="62"/>
  <c r="C20" i="62"/>
  <c r="D43" i="62" l="1"/>
  <c r="C43" i="62"/>
  <c r="D15" i="62"/>
  <c r="C15" i="62"/>
  <c r="C103" i="59" l="1"/>
  <c r="E62" i="59" l="1"/>
  <c r="C206" i="60" l="1"/>
  <c r="C100" i="60" l="1"/>
  <c r="C218" i="60"/>
  <c r="C208" i="60"/>
  <c r="C204" i="60"/>
  <c r="C198" i="60"/>
  <c r="C195" i="60"/>
  <c r="C182" i="60"/>
  <c r="C180" i="60"/>
  <c r="C177" i="60"/>
  <c r="C174" i="60"/>
  <c r="C170" i="60"/>
  <c r="C167" i="60"/>
  <c r="C160" i="60"/>
  <c r="C157" i="60"/>
  <c r="C151" i="60"/>
  <c r="C149" i="60"/>
  <c r="C146" i="60"/>
  <c r="C142" i="60"/>
  <c r="C137" i="60"/>
  <c r="C134" i="60"/>
  <c r="C131" i="60"/>
  <c r="C127" i="60"/>
  <c r="C117" i="60"/>
  <c r="C107" i="60"/>
  <c r="C87" i="60"/>
  <c r="C85" i="60"/>
  <c r="C83" i="60"/>
  <c r="C77" i="60"/>
  <c r="C74" i="60"/>
  <c r="C73" i="60" s="1"/>
  <c r="C46" i="60"/>
  <c r="C19" i="60"/>
  <c r="C34" i="60"/>
  <c r="C28" i="60"/>
  <c r="C25" i="60"/>
  <c r="C9" i="60"/>
  <c r="E74" i="59"/>
  <c r="D74" i="59"/>
  <c r="C80" i="59"/>
  <c r="C74" i="59"/>
  <c r="D54" i="59"/>
  <c r="C54" i="59"/>
  <c r="C32" i="59"/>
  <c r="C185" i="60" l="1"/>
  <c r="C8" i="60"/>
  <c r="C99" i="60"/>
  <c r="D195" i="60" s="1"/>
  <c r="A1" i="59"/>
  <c r="A1" i="64" s="1"/>
  <c r="D203" i="60" l="1"/>
  <c r="D156" i="60"/>
  <c r="D128" i="60"/>
  <c r="D149" i="60"/>
  <c r="D198" i="60"/>
  <c r="D181" i="60"/>
  <c r="D145" i="60"/>
  <c r="D150" i="60"/>
  <c r="D167" i="60"/>
  <c r="D200" i="60"/>
  <c r="D154" i="60"/>
  <c r="D193" i="60"/>
  <c r="D136" i="60"/>
  <c r="D122" i="60"/>
  <c r="D148" i="60"/>
  <c r="D119" i="60"/>
  <c r="D196" i="60"/>
  <c r="D114" i="60"/>
  <c r="D186" i="60"/>
  <c r="D121" i="60"/>
  <c r="D155" i="60"/>
  <c r="D160" i="60"/>
  <c r="D125" i="60"/>
  <c r="D189" i="60"/>
  <c r="D130" i="60"/>
  <c r="D170" i="60"/>
  <c r="D112" i="60"/>
  <c r="D172" i="60"/>
  <c r="D161" i="60"/>
  <c r="D123" i="60"/>
  <c r="D175" i="60"/>
  <c r="D176" i="60"/>
  <c r="D141" i="60"/>
  <c r="D102" i="60"/>
  <c r="D146" i="60"/>
  <c r="D178" i="60"/>
  <c r="D116" i="60"/>
  <c r="D113" i="60"/>
  <c r="D185" i="60"/>
  <c r="D139" i="60"/>
  <c r="D199" i="60"/>
  <c r="D111" i="60"/>
  <c r="D143" i="60"/>
  <c r="D183" i="60"/>
  <c r="D108" i="60"/>
  <c r="D168" i="60"/>
  <c r="D109" i="60"/>
  <c r="D177" i="60"/>
  <c r="D106" i="60"/>
  <c r="D134" i="60"/>
  <c r="D166" i="60"/>
  <c r="D194" i="60"/>
  <c r="D124" i="60"/>
  <c r="D192" i="60"/>
  <c r="D153" i="60"/>
  <c r="D103" i="60"/>
  <c r="D135" i="60"/>
  <c r="D159" i="60"/>
  <c r="D187" i="60"/>
  <c r="D104" i="60"/>
  <c r="D144" i="60"/>
  <c r="D188" i="60"/>
  <c r="D117" i="60"/>
  <c r="D157" i="60"/>
  <c r="C98" i="60"/>
  <c r="D98" i="60" s="1"/>
  <c r="D118" i="60"/>
  <c r="D138" i="60"/>
  <c r="D162" i="60"/>
  <c r="D182" i="60"/>
  <c r="D202" i="60"/>
  <c r="D140" i="60"/>
  <c r="D180" i="60"/>
  <c r="D129" i="60"/>
  <c r="D173" i="60"/>
  <c r="D107" i="60"/>
  <c r="D127" i="60"/>
  <c r="D151" i="60"/>
  <c r="D171" i="60"/>
  <c r="D191" i="60"/>
  <c r="D120" i="60"/>
  <c r="D152" i="60"/>
  <c r="D184" i="60"/>
  <c r="D101" i="60"/>
  <c r="D133" i="60"/>
  <c r="D169" i="60"/>
  <c r="D197" i="60"/>
  <c r="D110" i="60"/>
  <c r="D126" i="60"/>
  <c r="D142" i="60"/>
  <c r="D158" i="60"/>
  <c r="D174" i="60"/>
  <c r="D190" i="60"/>
  <c r="D99" i="60"/>
  <c r="D132" i="60"/>
  <c r="D164" i="60"/>
  <c r="D105" i="60"/>
  <c r="D137" i="60"/>
  <c r="D165" i="60"/>
  <c r="D201" i="60"/>
  <c r="D115" i="60"/>
  <c r="D131" i="60"/>
  <c r="D147" i="60"/>
  <c r="D163" i="60"/>
  <c r="D179" i="60"/>
  <c r="A1" i="63"/>
  <c r="E1" i="62" l="1"/>
  <c r="E2" i="62"/>
  <c r="E3" i="62"/>
  <c r="D113" i="62" l="1"/>
  <c r="C11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C20" i="63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<sst xmlns="http://schemas.openxmlformats.org/spreadsheetml/2006/main" count="959" uniqueCount="663">
  <si>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</si>
  <si>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</si>
  <si>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</si>
  <si>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</si>
  <si>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</si>
  <si>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</si>
  <si>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</si>
  <si>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</si>
  <si>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</si>
  <si>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</si>
  <si>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</si>
  <si>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</si>
  <si>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</si>
  <si>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</si>
  <si>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</si>
  <si>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</si>
  <si>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</si>
  <si>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</si>
  <si>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</si>
  <si>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</si>
  <si>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</si>
  <si>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</si>
  <si>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</si>
  <si>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</si>
  <si>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</si>
  <si>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</si>
  <si>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</si>
  <si>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</si>
  <si>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</si>
  <si>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</si>
  <si>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</si>
  <si>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</si>
  <si>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</si>
  <si>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</si>
  <si>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</si>
  <si>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</si>
  <si>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</si>
  <si>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</si>
  <si>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</si>
  <si>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</si>
  <si>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</si>
  <si>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</si>
  <si>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</si>
  <si>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</si>
  <si>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</si>
  <si>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</si>
  <si>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</si>
  <si>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</si>
  <si>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</si>
  <si>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</si>
  <si>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</si>
  <si>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</si>
  <si>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</si>
  <si>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</si>
  <si>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</si>
  <si>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</si>
  <si>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</si>
  <si>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</si>
  <si>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</si>
  <si>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</si>
  <si>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</si>
  <si>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</si>
  <si>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</si>
  <si>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</si>
  <si>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</si>
  <si>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</si>
  <si>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</si>
  <si>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</si>
  <si>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</si>
  <si>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</si>
  <si>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</si>
  <si>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</si>
  <si>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</si>
  <si>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</si>
  <si>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</si>
  <si>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</si>
  <si>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</si>
  <si>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</si>
  <si>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</si>
  <si>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</si>
  <si>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</si>
  <si>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</si>
  <si>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</si>
  <si>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</si>
  <si>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</si>
  <si>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</si>
  <si>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</si>
  <si>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</si>
  <si>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</si>
  <si>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</si>
  <si>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</si>
  <si>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</si>
  <si>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</si>
  <si>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</si>
  <si>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</si>
  <si>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</si>
  <si>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</si>
  <si>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</si>
  <si>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</si>
  <si>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</si>
  <si>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</si>
  <si>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</si>
  <si>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</si>
  <si>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</si>
  <si>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</si>
  <si>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</si>
  <si>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</si>
  <si>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</si>
  <si>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</si>
  <si>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</si>
  <si>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</si>
  <si>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</si>
  <si>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</si>
  <si>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</si>
  <si>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</si>
  <si>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</si>
  <si>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</si>
  <si>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</si>
  <si>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</si>
  <si>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</si>
  <si>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</si>
  <si>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</si>
  <si>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</si>
  <si>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</si>
  <si>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</si>
  <si>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</si>
  <si>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</si>
  <si>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</si>
  <si>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</si>
  <si>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</si>
  <si>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</si>
  <si>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</si>
  <si>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</si>
  <si>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</si>
  <si>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</si>
  <si>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</si>
  <si>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</si>
  <si>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</si>
  <si>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</si>
  <si>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</si>
  <si>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</si>
  <si>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</si>
  <si>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</si>
  <si>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</si>
  <si>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</si>
  <si>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</si>
  <si>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</si>
  <si>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</si>
  <si>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</si>
  <si>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</si>
  <si>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</si>
  <si>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</si>
  <si>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</si>
  <si>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</si>
  <si>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</si>
  <si>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</si>
  <si>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</si>
  <si>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</si>
  <si>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</si>
  <si>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</si>
  <si>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</si>
  <si>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</si>
  <si>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</si>
  <si>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</si>
  <si>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</si>
  <si>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</si>
  <si>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</si>
  <si>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</si>
  <si>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</si>
  <si>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</si>
  <si>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</si>
  <si>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</si>
  <si>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</si>
  <si>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</si>
  <si>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</si>
  <si>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</si>
  <si>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</si>
  <si>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</si>
  <si>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</si>
  <si>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</si>
  <si>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</si>
  <si>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</si>
  <si>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</si>
  <si>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</si>
  <si>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</si>
  <si>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</si>
  <si>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</si>
  <si>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</si>
  <si>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</si>
  <si>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</si>
  <si>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</si>
  <si>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</si>
  <si>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</si>
  <si>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</si>
  <si>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</si>
  <si>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</si>
  <si>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</si>
  <si>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</si>
  <si>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</si>
  <si>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</si>
  <si>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</si>
  <si>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</si>
  <si>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</si>
  <si>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</si>
  <si>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</si>
  <si>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</si>
  <si>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</si>
  <si>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</si>
  <si>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</si>
  <si>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</si>
  <si>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</si>
  <si>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</si>
  <si>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</si>
  <si>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</si>
  <si>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</si>
  <si>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</si>
  <si>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</si>
  <si>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</si>
  <si>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</si>
  <si>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</si>
  <si>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</si>
  <si>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</si>
  <si>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</si>
  <si>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</si>
  <si>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</si>
  <si>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</si>
  <si>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</si>
  <si>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</si>
  <si>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</si>
  <si>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</si>
  <si>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</si>
  <si>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</si>
  <si>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</si>
  <si>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</si>
  <si>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</si>
  <si>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</si>
  <si>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</si>
  <si>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</si>
  <si>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</si>
  <si>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</si>
  <si>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</si>
  <si>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</si>
  <si>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</si>
  <si>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</si>
  <si>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</si>
  <si>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</si>
  <si>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</si>
  <si>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</si>
  <si>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</si>
  <si>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</si>
  <si>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</si>
  <si>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</si>
  <si>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</si>
  <si>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</si>
  <si>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</si>
  <si>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</si>
  <si>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</si>
  <si>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</si>
  <si>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</si>
  <si>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</si>
  <si>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</si>
  <si>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</si>
  <si>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</si>
  <si>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</si>
  <si>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</si>
  <si>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</si>
  <si>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</si>
  <si>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</si>
  <si>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</si>
  <si>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</si>
  <si>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</si>
  <si>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</si>
  <si>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</si>
  <si>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</si>
  <si>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</si>
  <si>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</si>
  <si>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</si>
  <si>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</si>
  <si>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</si>
  <si>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</si>
  <si>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</si>
  <si>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</si>
  <si>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</si>
  <si>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</si>
  <si>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</si>
  <si>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</si>
  <si>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</si>
  <si>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</si>
  <si>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</si>
  <si>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</si>
  <si>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</si>
  <si>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</si>
  <si>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</si>
  <si>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</si>
  <si>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</si>
  <si>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</si>
  <si>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</si>
  <si>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</si>
  <si>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</si>
  <si>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</si>
  <si>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</si>
  <si>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</si>
  <si>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</si>
  <si>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</si>
  <si>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</si>
  <si>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</si>
  <si>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</si>
  <si>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</si>
  <si>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</si>
  <si>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</si>
  <si>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</si>
  <si>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</si>
  <si>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</si>
  <si>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</si>
  <si>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</si>
  <si>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</si>
  <si>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</si>
  <si>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</si>
  <si>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</si>
  <si>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</si>
  <si>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</si>
  <si>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</si>
  <si>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</si>
  <si>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</si>
  <si>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</si>
  <si>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</si>
  <si>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</si>
  <si>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</si>
  <si>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</si>
  <si>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</si>
  <si>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</si>
  <si>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</si>
  <si>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</si>
  <si>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</si>
  <si>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</si>
  <si>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</si>
  <si>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</si>
  <si>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</si>
  <si>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</si>
  <si>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</si>
  <si>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</si>
  <si>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</si>
  <si>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</si>
  <si>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</si>
  <si>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</si>
  <si>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</si>
  <si>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</si>
  <si>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</si>
  <si>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</si>
  <si>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</si>
  <si>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</si>
  <si>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</si>
  <si>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</si>
  <si>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</si>
  <si>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</si>
  <si>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</si>
  <si>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</si>
  <si>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</si>
  <si>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</si>
  <si>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</si>
  <si>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</si>
  <si>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</si>
  <si>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</si>
  <si>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</si>
  <si>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</si>
  <si>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</si>
  <si>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</si>
  <si>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</si>
  <si>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</si>
  <si>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</si>
  <si>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</si>
  <si>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</si>
  <si>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</si>
  <si>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</si>
  <si>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</si>
  <si>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</si>
  <si>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</si>
  <si>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</si>
  <si>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</si>
  <si>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</si>
  <si>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</si>
  <si>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</si>
  <si>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</si>
  <si>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</si>
  <si>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</si>
  <si>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</si>
  <si>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</si>
  <si>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</si>
  <si>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</si>
  <si>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</si>
  <si>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</si>
  <si>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</si>
  <si>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</si>
  <si>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</si>
  <si>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</si>
  <si>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</si>
  <si>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</si>
  <si>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</si>
  <si>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</si>
  <si>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</si>
  <si>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</si>
  <si>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</si>
  <si>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</si>
  <si>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</si>
  <si>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</si>
  <si>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</si>
  <si>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</si>
  <si>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</si>
  <si>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</si>
  <si>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</si>
  <si>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</si>
  <si>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</si>
  <si>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</si>
  <si>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</si>
  <si>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</si>
  <si>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</si>
  <si>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</si>
  <si>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</si>
  <si>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</si>
  <si>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</si>
  <si>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</si>
  <si>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</si>
  <si>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</si>
  <si>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</si>
  <si>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</si>
  <si>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</si>
  <si>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</si>
  <si>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</si>
  <si>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</si>
  <si>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</si>
  <si>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</si>
  <si>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</si>
  <si>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</si>
  <si>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</si>
  <si>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</si>
  <si>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</si>
  <si>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</si>
  <si>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</si>
  <si>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</si>
  <si>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</si>
  <si>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</si>
  <si>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</si>
  <si>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</si>
  <si>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</si>
  <si>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</si>
  <si>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</si>
  <si>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</si>
  <si>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</si>
  <si>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</si>
  <si>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</si>
  <si>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</si>
  <si>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</si>
  <si>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</si>
  <si>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</si>
  <si>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</si>
  <si>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</si>
  <si>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</si>
  <si>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</si>
  <si>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</si>
  <si>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</si>
  <si>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</si>
  <si>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</si>
  <si>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</si>
  <si>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</si>
  <si>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</si>
  <si>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</si>
  <si>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</si>
  <si>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</si>
  <si>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</si>
  <si>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</si>
  <si>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</si>
  <si>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</si>
  <si>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</si>
  <si>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</si>
  <si>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</si>
  <si>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</si>
  <si>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</si>
  <si>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</si>
  <si>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</si>
  <si>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</si>
  <si>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</si>
  <si>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</si>
  <si>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</si>
  <si>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</si>
  <si>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</si>
  <si>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</si>
  <si>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</si>
  <si>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</si>
  <si>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</si>
  <si>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</si>
  <si>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</si>
  <si>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</si>
  <si>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</si>
  <si>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</si>
  <si>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</si>
  <si>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</si>
  <si>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</si>
  <si>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</si>
  <si>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</si>
  <si>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</si>
  <si>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</si>
  <si>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</si>
  <si>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</si>
  <si>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</si>
  <si>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</si>
  <si>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</si>
  <si>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</si>
  <si>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</si>
  <si>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</si>
  <si>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</si>
  <si>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</si>
  <si>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</si>
  <si>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</si>
  <si>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</si>
  <si>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</si>
  <si>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</si>
  <si>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</si>
  <si>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</si>
  <si>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</si>
  <si>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</si>
  <si>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</si>
  <si>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</si>
  <si>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</si>
  <si>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</si>
  <si>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</si>
  <si>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</si>
  <si>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</si>
  <si>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</si>
  <si>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</si>
  <si>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</si>
  <si>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</si>
  <si>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</si>
  <si>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</si>
  <si>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</si>
  <si>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</si>
  <si>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</si>
  <si>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</si>
  <si>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</si>
  <si>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</si>
  <si>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</si>
  <si>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</si>
  <si>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</si>
  <si>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</si>
  <si>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</si>
  <si>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</si>
  <si>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</si>
  <si>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</si>
  <si>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</si>
  <si>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</si>
  <si>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</si>
  <si>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</si>
  <si>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</si>
  <si>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</si>
  <si>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</si>
  <si>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</si>
  <si>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</si>
  <si>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</si>
  <si>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</si>
  <si>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</si>
  <si>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</si>
  <si>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</si>
  <si>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</si>
  <si>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</si>
  <si>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</si>
  <si>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</si>
  <si>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</si>
  <si>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</si>
  <si>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</si>
  <si>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</si>
  <si>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</si>
  <si>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</si>
  <si>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</si>
  <si>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</si>
  <si>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</si>
  <si>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</si>
  <si>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</si>
  <si>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</si>
  <si>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</si>
  <si>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</si>
  <si>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</si>
  <si>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</si>
  <si>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</si>
  <si>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</si>
  <si>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</si>
  <si>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</si>
  <si>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</si>
  <si>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</si>
  <si>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</si>
  <si>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</si>
  <si>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</si>
  <si>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</si>
  <si>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</si>
  <si>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</si>
  <si>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</si>
  <si>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</si>
  <si>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</si>
  <si>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</si>
  <si>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</si>
  <si>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</si>
  <si>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</si>
  <si>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</si>
  <si>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</si>
  <si>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</si>
  <si>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</si>
  <si>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</si>
  <si>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</si>
  <si>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</si>
  <si>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</si>
  <si>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</si>
  <si>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</si>
  <si>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</si>
  <si>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</si>
  <si>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</si>
  <si>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</si>
  <si>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</si>
  <si>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</si>
  <si>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</si>
  <si>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</si>
  <si>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</si>
  <si>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</si>
  <si>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</si>
  <si>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</si>
  <si>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</si>
  <si>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</si>
  <si>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</si>
  <si>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</si>
  <si>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</si>
  <si>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</si>
  <si>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</si>
  <si>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</si>
  <si>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</si>
  <si>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</si>
  <si>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</si>
  <si>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</si>
  <si>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</si>
  <si>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</si>
  <si>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</si>
  <si>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</si>
  <si>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</si>
  <si>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</si>
  <si>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</si>
  <si>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</si>
  <si>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</si>
  <si>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</si>
  <si>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</si>
  <si>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</si>
  <si>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</si>
  <si>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</si>
  <si>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</si>
  <si>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</si>
  <si>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</si>
  <si>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Fideicomiso Museo de la Ciudad d León</t>
  </si>
  <si>
    <t>Bonos</t>
  </si>
  <si>
    <t>Linea recta</t>
  </si>
  <si>
    <t>___________________________________________________________________</t>
  </si>
  <si>
    <t>________________________________________________________________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</si>
  <si>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</si>
  <si>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</si>
  <si>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</si>
  <si>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</si>
  <si>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___________________________</t>
  </si>
  <si>
    <t>_________________________</t>
  </si>
  <si>
    <t>Correspondiente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</si>
</sst>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4" fontId="3" fillId="0" borderId="0" xfId="3" applyNumberFormat="1" applyFont="1" applyAlignment="1" applyProtection="1">
      <alignment horizontal="right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3"/>
  <sheetViews>
    <sheetView showGridLines="0" zoomScale="126" zoomScaleNormal="126" zoomScaleSheetLayoutView="100" workbookViewId="0">
      <pane ySplit="5" topLeftCell="A32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48" t="s">
        <v>651</v>
      </c>
      <c r="B1" s="148"/>
      <c r="C1" s="36" t="s">
        <v>179</v>
      </c>
      <c r="D1" s="37">
        <v>2022</v>
      </c>
    </row>
    <row r="2" spans="1:4" x14ac:dyDescent="0.2">
      <c r="A2" s="149" t="s">
        <v>485</v>
      </c>
      <c r="B2" s="149"/>
      <c r="C2" s="36" t="s">
        <v>181</v>
      </c>
      <c r="D2" s="39" t="s">
        <v>606</v>
      </c>
    </row>
    <row r="3" spans="1:4" x14ac:dyDescent="0.2">
      <c r="A3" s="148" t="s">
        <v>662</v>
      </c>
      <c r="B3" s="148"/>
      <c r="C3" s="36" t="s">
        <v>182</v>
      </c>
      <c r="D3" s="37">
        <v>4</v>
      </c>
    </row>
    <row r="4" spans="1:4" x14ac:dyDescent="0.2">
      <c r="A4" s="129" t="s">
        <v>650</v>
      </c>
      <c r="B4" s="129"/>
      <c r="C4" s="130"/>
      <c r="D4" s="131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</row>
    <row r="12" spans="1:4" x14ac:dyDescent="0.2">
      <c r="A12" s="64" t="s">
        <v>5</v>
      </c>
      <c r="B12" s="65" t="s">
        <v>6</v>
      </c>
    </row>
    <row r="13" spans="1:4" x14ac:dyDescent="0.2">
      <c r="A13" s="64" t="s">
        <v>133</v>
      </c>
      <c r="B13" s="65" t="s">
        <v>601</v>
      </c>
    </row>
    <row r="14" spans="1:4" x14ac:dyDescent="0.2">
      <c r="A14" s="64" t="s">
        <v>7</v>
      </c>
      <c r="B14" s="65" t="s">
        <v>597</v>
      </c>
    </row>
    <row r="15" spans="1:4" x14ac:dyDescent="0.2">
      <c r="A15" s="64" t="s">
        <v>8</v>
      </c>
      <c r="B15" s="65" t="s">
        <v>132</v>
      </c>
    </row>
    <row r="16" spans="1:4" x14ac:dyDescent="0.2">
      <c r="A16" s="64" t="s">
        <v>9</v>
      </c>
      <c r="B16" s="65" t="s">
        <v>10</v>
      </c>
    </row>
    <row r="17" spans="1:2" x14ac:dyDescent="0.2">
      <c r="A17" s="64" t="s">
        <v>11</v>
      </c>
      <c r="B17" s="65" t="s">
        <v>12</v>
      </c>
    </row>
    <row r="18" spans="1:2" x14ac:dyDescent="0.2">
      <c r="A18" s="64" t="s">
        <v>13</v>
      </c>
      <c r="B18" s="65" t="s">
        <v>14</v>
      </c>
    </row>
    <row r="19" spans="1:2" x14ac:dyDescent="0.2">
      <c r="A19" s="64" t="s">
        <v>15</v>
      </c>
      <c r="B19" s="65" t="s">
        <v>16</v>
      </c>
    </row>
    <row r="20" spans="1:2" x14ac:dyDescent="0.2">
      <c r="A20" s="64" t="s">
        <v>17</v>
      </c>
      <c r="B20" s="65" t="s">
        <v>598</v>
      </c>
    </row>
    <row r="21" spans="1:2" x14ac:dyDescent="0.2">
      <c r="A21" s="64" t="s">
        <v>18</v>
      </c>
      <c r="B21" s="65" t="s">
        <v>19</v>
      </c>
    </row>
    <row r="22" spans="1:2" x14ac:dyDescent="0.2">
      <c r="A22" s="64" t="s">
        <v>20</v>
      </c>
      <c r="B22" s="65" t="s">
        <v>168</v>
      </c>
    </row>
    <row r="23" spans="1:2" x14ac:dyDescent="0.2">
      <c r="A23" s="64" t="s">
        <v>21</v>
      </c>
      <c r="B23" s="65" t="s">
        <v>22</v>
      </c>
    </row>
    <row r="24" spans="1:2" x14ac:dyDescent="0.2">
      <c r="A24" s="64" t="s">
        <v>569</v>
      </c>
      <c r="B24" s="65" t="s">
        <v>292</v>
      </c>
    </row>
    <row r="25" spans="1:2" x14ac:dyDescent="0.2">
      <c r="A25" s="64" t="s">
        <v>570</v>
      </c>
      <c r="B25" s="65" t="s">
        <v>572</v>
      </c>
    </row>
    <row r="26" spans="1:2" x14ac:dyDescent="0.2">
      <c r="A26" s="64" t="s">
        <v>571</v>
      </c>
      <c r="B26" s="65" t="s">
        <v>329</v>
      </c>
    </row>
    <row r="27" spans="1:2" x14ac:dyDescent="0.2">
      <c r="A27" s="64" t="s">
        <v>573</v>
      </c>
      <c r="B27" s="65" t="s">
        <v>346</v>
      </c>
    </row>
    <row r="28" spans="1:2" x14ac:dyDescent="0.2">
      <c r="A28" s="64" t="s">
        <v>23</v>
      </c>
      <c r="B28" s="65" t="s">
        <v>24</v>
      </c>
    </row>
    <row r="29" spans="1:2" x14ac:dyDescent="0.2">
      <c r="A29" s="64" t="s">
        <v>25</v>
      </c>
      <c r="B29" s="65" t="s">
        <v>26</v>
      </c>
    </row>
    <row r="30" spans="1:2" x14ac:dyDescent="0.2">
      <c r="A30" s="64" t="s">
        <v>27</v>
      </c>
      <c r="B30" s="65" t="s">
        <v>28</v>
      </c>
    </row>
    <row r="31" spans="1:2" x14ac:dyDescent="0.2">
      <c r="A31" s="64" t="s">
        <v>29</v>
      </c>
      <c r="B31" s="65" t="s">
        <v>30</v>
      </c>
    </row>
    <row r="32" spans="1:2" x14ac:dyDescent="0.2">
      <c r="A32" s="64" t="s">
        <v>76</v>
      </c>
      <c r="B32" s="65" t="s">
        <v>77</v>
      </c>
    </row>
    <row r="33" spans="1:5" x14ac:dyDescent="0.2">
      <c r="A33" s="64"/>
      <c r="B33" s="65"/>
    </row>
    <row r="34" spans="1:5" x14ac:dyDescent="0.2">
      <c r="A34" s="17"/>
      <c r="B34" s="19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0" t="s">
        <v>649</v>
      </c>
      <c r="B43" s="150"/>
      <c r="C43" s="146"/>
      <c r="D43" s="146"/>
      <c r="E43" s="146"/>
    </row>
    <row r="46" spans="1:5" x14ac:dyDescent="0.2">
      <c r="A46" s="14" t="s">
        <v>654</v>
      </c>
    </row>
    <row r="47" spans="1:5" x14ac:dyDescent="0.2">
      <c r="A47" s="14" t="s">
        <v>656</v>
      </c>
    </row>
    <row r="48" spans="1:5" x14ac:dyDescent="0.2">
      <c r="A48" s="14" t="s">
        <v>658</v>
      </c>
    </row>
    <row r="51" spans="2:2" x14ac:dyDescent="0.2">
      <c r="B51" s="14" t="s">
        <v>655</v>
      </c>
    </row>
    <row r="52" spans="2:2" x14ac:dyDescent="0.2">
      <c r="B52" s="14" t="s">
        <v>657</v>
      </c>
    </row>
    <row r="53" spans="2:2" x14ac:dyDescent="0.2">
      <c r="B53" s="14" t="s">
        <v>659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7"/>
  <sheetViews>
    <sheetView showGridLines="0" workbookViewId="0">
      <selection activeCell="C18" sqref="C18"/>
    </sheetView>
  </sheetViews>
  <sheetFormatPr baseColWidth="10" defaultColWidth="11.42578125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54" t="str">
        <f>ESF!A1</f>
        <v>Fideicomiso Museo de la Ciudad d León</v>
      </c>
      <c r="B1" s="155"/>
      <c r="C1" s="156"/>
    </row>
    <row r="2" spans="1:3" s="58" customFormat="1" ht="18" customHeight="1" x14ac:dyDescent="0.25">
      <c r="A2" s="157" t="s">
        <v>482</v>
      </c>
      <c r="B2" s="158"/>
      <c r="C2" s="159"/>
    </row>
    <row r="3" spans="1:3" s="58" customFormat="1" ht="18" customHeight="1" x14ac:dyDescent="0.25">
      <c r="A3" s="157" t="str">
        <f>ESF!A3</f>
        <v>Correspondiente del 1 de Enero al 31 de diciembre de 2022</v>
      </c>
      <c r="B3" s="158"/>
      <c r="C3" s="159"/>
    </row>
    <row r="4" spans="1:3" s="60" customFormat="1" x14ac:dyDescent="0.2">
      <c r="A4" s="160" t="s">
        <v>478</v>
      </c>
      <c r="B4" s="161"/>
      <c r="C4" s="162"/>
    </row>
    <row r="5" spans="1:3" x14ac:dyDescent="0.2">
      <c r="A5" s="75" t="s">
        <v>517</v>
      </c>
      <c r="B5" s="75"/>
      <c r="C5" s="76">
        <v>3734339.45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86339.93</v>
      </c>
    </row>
    <row r="8" spans="1:3" x14ac:dyDescent="0.2">
      <c r="A8" s="96" t="s">
        <v>519</v>
      </c>
      <c r="B8" s="95" t="s">
        <v>330</v>
      </c>
      <c r="C8" s="81">
        <v>86339.93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86339.93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86339.93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3734339.45</v>
      </c>
    </row>
    <row r="22" spans="1:3" x14ac:dyDescent="0.2">
      <c r="A22" s="42" t="s">
        <v>649</v>
      </c>
    </row>
    <row r="25" spans="1:3" x14ac:dyDescent="0.2">
      <c r="B25" s="59" t="s">
        <v>660</v>
      </c>
      <c r="C25" s="59" t="s">
        <v>661</v>
      </c>
    </row>
    <row r="26" spans="1:3" x14ac:dyDescent="0.2">
      <c r="A26" s="59" t="s">
        <v>656</v>
      </c>
      <c r="C26" s="59" t="s">
        <v>657</v>
      </c>
    </row>
    <row r="27" spans="1:3" x14ac:dyDescent="0.2">
      <c r="A27" s="59" t="s">
        <v>658</v>
      </c>
      <c r="C27" s="59" t="s">
        <v>659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7"/>
  <sheetViews>
    <sheetView showGridLines="0" workbookViewId="0">
      <selection activeCell="C39" sqref="C39"/>
    </sheetView>
  </sheetViews>
  <sheetFormatPr baseColWidth="10" defaultColWidth="11.42578125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63" t="str">
        <f>ESF!A1</f>
        <v>Fideicomiso Museo de la Ciudad d León</v>
      </c>
      <c r="B1" s="164"/>
      <c r="C1" s="165"/>
    </row>
    <row r="2" spans="1:3" s="61" customFormat="1" ht="18.95" customHeight="1" x14ac:dyDescent="0.25">
      <c r="A2" s="166" t="s">
        <v>483</v>
      </c>
      <c r="B2" s="167"/>
      <c r="C2" s="168"/>
    </row>
    <row r="3" spans="1:3" s="61" customFormat="1" ht="18.95" customHeight="1" x14ac:dyDescent="0.25">
      <c r="A3" s="166" t="str">
        <f>ESF!A3</f>
        <v>Correspondiente del 1 de Enero al 31 de diciembre de 2022</v>
      </c>
      <c r="B3" s="167"/>
      <c r="C3" s="168"/>
    </row>
    <row r="4" spans="1:3" x14ac:dyDescent="0.2">
      <c r="A4" s="160" t="s">
        <v>478</v>
      </c>
      <c r="B4" s="161"/>
      <c r="C4" s="162"/>
    </row>
    <row r="5" spans="1:3" x14ac:dyDescent="0.2">
      <c r="A5" s="105" t="s">
        <v>530</v>
      </c>
      <c r="B5" s="75"/>
      <c r="C5" s="98">
        <v>3047862.73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113843.71</v>
      </c>
    </row>
    <row r="31" spans="1:3" x14ac:dyDescent="0.2">
      <c r="A31" s="115" t="s">
        <v>552</v>
      </c>
      <c r="B31" s="97" t="s">
        <v>427</v>
      </c>
      <c r="C31" s="108">
        <v>113843.71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3161706.44</v>
      </c>
    </row>
    <row r="41" spans="1:3" x14ac:dyDescent="0.2">
      <c r="B41" s="42" t="s">
        <v>649</v>
      </c>
    </row>
    <row r="45" spans="1:3" x14ac:dyDescent="0.2">
      <c r="B45" s="59" t="s">
        <v>660</v>
      </c>
      <c r="C45" s="59" t="s">
        <v>661</v>
      </c>
    </row>
    <row r="46" spans="1:3" x14ac:dyDescent="0.2">
      <c r="A46" s="59" t="s">
        <v>656</v>
      </c>
      <c r="C46" s="59" t="s">
        <v>657</v>
      </c>
    </row>
    <row r="47" spans="1:3" x14ac:dyDescent="0.2">
      <c r="A47" s="59" t="s">
        <v>658</v>
      </c>
      <c r="C47" s="59" t="s">
        <v>659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60"/>
  <sheetViews>
    <sheetView topLeftCell="A16" workbookViewId="0">
      <selection activeCell="F47" sqref="F4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53" t="str">
        <f>'Notas a los Edos Financieros'!A1</f>
        <v>Fideicomiso Museo de la Ciudad d León</v>
      </c>
      <c r="B1" s="169"/>
      <c r="C1" s="169"/>
      <c r="D1" s="169"/>
      <c r="E1" s="169"/>
      <c r="F1" s="169"/>
      <c r="G1" s="49" t="s">
        <v>179</v>
      </c>
      <c r="H1" s="50">
        <f>'Notas a los Edos Financieros'!D1</f>
        <v>2022</v>
      </c>
    </row>
    <row r="2" spans="1:10" ht="18.95" customHeight="1" x14ac:dyDescent="0.2">
      <c r="A2" s="153" t="s">
        <v>484</v>
      </c>
      <c r="B2" s="169"/>
      <c r="C2" s="169"/>
      <c r="D2" s="169"/>
      <c r="E2" s="169"/>
      <c r="F2" s="169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53" t="str">
        <f>'Notas a los Edos Financieros'!A3</f>
        <v>Correspondiente del 1 de Enero al 31 de diciembre de 2022</v>
      </c>
      <c r="B3" s="169"/>
      <c r="C3" s="169"/>
      <c r="D3" s="169"/>
      <c r="E3" s="169"/>
      <c r="F3" s="169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3" t="s">
        <v>146</v>
      </c>
      <c r="B7" s="133" t="s">
        <v>479</v>
      </c>
      <c r="C7" s="132" t="s">
        <v>163</v>
      </c>
      <c r="D7" s="132" t="s">
        <v>480</v>
      </c>
      <c r="E7" s="132" t="s">
        <v>481</v>
      </c>
      <c r="F7" s="132" t="s">
        <v>162</v>
      </c>
      <c r="G7" s="132" t="s">
        <v>124</v>
      </c>
      <c r="H7" s="132" t="s">
        <v>165</v>
      </c>
      <c r="I7" s="132" t="s">
        <v>166</v>
      </c>
      <c r="J7" s="132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7357999</v>
      </c>
      <c r="D36" s="56">
        <v>0</v>
      </c>
      <c r="E36" s="56">
        <v>0</v>
      </c>
      <c r="F36" s="56">
        <v>7357999</v>
      </c>
    </row>
    <row r="37" spans="1:6" x14ac:dyDescent="0.2">
      <c r="A37" s="51">
        <v>8120</v>
      </c>
      <c r="B37" s="51" t="s">
        <v>95</v>
      </c>
      <c r="C37" s="56">
        <v>170058</v>
      </c>
      <c r="D37" s="56">
        <v>0</v>
      </c>
      <c r="E37" s="56">
        <v>0</v>
      </c>
      <c r="F37" s="56">
        <v>3713833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3644166</v>
      </c>
      <c r="D40" s="56">
        <v>0</v>
      </c>
      <c r="E40" s="56">
        <v>0</v>
      </c>
      <c r="F40" s="56">
        <v>2733712</v>
      </c>
    </row>
    <row r="41" spans="1:6" x14ac:dyDescent="0.2">
      <c r="A41" s="51">
        <v>8210</v>
      </c>
      <c r="B41" s="51" t="s">
        <v>91</v>
      </c>
      <c r="C41" s="56">
        <v>7042562</v>
      </c>
      <c r="D41" s="56">
        <v>0</v>
      </c>
      <c r="E41" s="56">
        <v>0</v>
      </c>
      <c r="F41" s="56">
        <v>7430263</v>
      </c>
    </row>
    <row r="42" spans="1:6" x14ac:dyDescent="0.2">
      <c r="A42" s="51">
        <v>8220</v>
      </c>
      <c r="B42" s="51" t="s">
        <v>90</v>
      </c>
      <c r="C42" s="56">
        <v>7430263</v>
      </c>
      <c r="D42" s="56">
        <v>0</v>
      </c>
      <c r="E42" s="56">
        <v>0</v>
      </c>
      <c r="F42" s="56">
        <v>2318981</v>
      </c>
    </row>
    <row r="43" spans="1:6" x14ac:dyDescent="0.2">
      <c r="A43" s="51">
        <v>8230</v>
      </c>
      <c r="B43" s="51" t="s">
        <v>89</v>
      </c>
      <c r="C43" s="56">
        <v>155319</v>
      </c>
      <c r="D43" s="56">
        <v>0</v>
      </c>
      <c r="E43" s="56">
        <v>0</v>
      </c>
      <c r="F43" s="56">
        <v>155319</v>
      </c>
    </row>
    <row r="44" spans="1:6" x14ac:dyDescent="0.2">
      <c r="A44" s="51">
        <v>8240</v>
      </c>
      <c r="B44" s="51" t="s">
        <v>88</v>
      </c>
      <c r="C44" s="56">
        <v>307962</v>
      </c>
      <c r="D44" s="56">
        <v>0</v>
      </c>
      <c r="E44" s="56">
        <v>0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40230</v>
      </c>
      <c r="D45" s="56">
        <v>0</v>
      </c>
      <c r="E45" s="56">
        <v>0</v>
      </c>
      <c r="F45" s="56">
        <v>40230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6595327</v>
      </c>
      <c r="D47" s="56">
        <v>0</v>
      </c>
      <c r="E47" s="56">
        <v>0</v>
      </c>
      <c r="F47" s="56">
        <v>6595327</v>
      </c>
    </row>
    <row r="48" spans="1:6" x14ac:dyDescent="0.2">
      <c r="A48" s="137"/>
    </row>
    <row r="49" spans="1:2" x14ac:dyDescent="0.2">
      <c r="A49" s="137"/>
      <c r="B49" s="42" t="s">
        <v>649</v>
      </c>
    </row>
    <row r="53" spans="1:2" x14ac:dyDescent="0.2">
      <c r="B53" s="51" t="s">
        <v>660</v>
      </c>
    </row>
    <row r="54" spans="1:2" x14ac:dyDescent="0.2">
      <c r="B54" s="51" t="s">
        <v>656</v>
      </c>
    </row>
    <row r="55" spans="1:2" x14ac:dyDescent="0.2">
      <c r="B55" s="51" t="s">
        <v>658</v>
      </c>
    </row>
    <row r="58" spans="1:2" x14ac:dyDescent="0.2">
      <c r="B58" s="51" t="s">
        <v>657</v>
      </c>
    </row>
    <row r="59" spans="1:2" x14ac:dyDescent="0.2">
      <c r="B59" s="51" t="s">
        <v>659</v>
      </c>
    </row>
    <row r="60" spans="1:2" x14ac:dyDescent="0.2">
      <c r="B60" s="51" t="s">
        <v>661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5" t="s">
        <v>50</v>
      </c>
      <c r="C1" s="126"/>
      <c r="D1" s="126"/>
      <c r="E1" s="127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0" t="s">
        <v>34</v>
      </c>
      <c r="B5" s="170"/>
      <c r="C5" s="170"/>
      <c r="D5" s="170"/>
      <c r="E5" s="17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1" t="s">
        <v>36</v>
      </c>
      <c r="C10" s="171"/>
      <c r="D10" s="171"/>
      <c r="E10" s="171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1" t="s">
        <v>38</v>
      </c>
      <c r="C12" s="171"/>
      <c r="D12" s="171"/>
      <c r="E12" s="171"/>
    </row>
    <row r="13" spans="1:8" s="6" customFormat="1" ht="26.1" customHeight="1" x14ac:dyDescent="0.2">
      <c r="A13" s="122" t="s">
        <v>593</v>
      </c>
      <c r="B13" s="171" t="s">
        <v>39</v>
      </c>
      <c r="C13" s="171"/>
      <c r="D13" s="171"/>
      <c r="E13" s="17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4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9"/>
  <sheetViews>
    <sheetView tabSelected="1" zoomScale="112" zoomScaleNormal="112" workbookViewId="0">
      <selection activeCell="C105" sqref="C105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1" t="str">
        <f>'Notas a los Edos Financieros'!A1</f>
        <v>Fideicomiso Museo de la Ciudad d León</v>
      </c>
      <c r="B1" s="152"/>
      <c r="C1" s="152"/>
      <c r="D1" s="152"/>
      <c r="E1" s="152"/>
      <c r="F1" s="152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51" t="s">
        <v>180</v>
      </c>
      <c r="B2" s="152"/>
      <c r="C2" s="152"/>
      <c r="D2" s="152"/>
      <c r="E2" s="152"/>
      <c r="F2" s="152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1" t="str">
        <f>'Notas a los Edos Financieros'!A3</f>
        <v>Correspondiente del 1 de Enero al 31 de diciembre de 2022</v>
      </c>
      <c r="B3" s="152"/>
      <c r="C3" s="152"/>
      <c r="D3" s="152"/>
      <c r="E3" s="152"/>
      <c r="F3" s="152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1031366.36</v>
      </c>
      <c r="D8" s="42" t="s">
        <v>652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2021</v>
      </c>
      <c r="E14" s="43">
        <f>D14-1</f>
        <v>2020</v>
      </c>
      <c r="F14" s="43">
        <f>E14-1</f>
        <v>2019</v>
      </c>
      <c r="G14" s="43">
        <f>F14-1</f>
        <v>2018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98563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3">
        <v>1126</v>
      </c>
      <c r="B22" s="144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3">
        <v>1129</v>
      </c>
      <c r="B23" s="144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f>+C33+C34+C35+C36+C37</f>
        <v>314397</v>
      </c>
    </row>
    <row r="33" spans="1:8" x14ac:dyDescent="0.2">
      <c r="A33" s="44">
        <v>1141</v>
      </c>
      <c r="B33" s="42" t="s">
        <v>204</v>
      </c>
      <c r="C33" s="46">
        <v>314397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f>+C55+C56+C57+C58+C59+C60+C61</f>
        <v>0</v>
      </c>
      <c r="D54" s="46">
        <f>+D55+D56+D57+D58+D59+D60+D61</f>
        <v>0</v>
      </c>
      <c r="E54" s="46">
        <f>+E55+E56+E57+E58+E59+E60+E61</f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f>+C63+C64+C65+C66+C67+C68+C69+C70</f>
        <v>7422915.8999999994</v>
      </c>
      <c r="D62" s="46">
        <f>+D63+D64+D65+D66+D67+D68+D69+D70</f>
        <v>83209.5</v>
      </c>
      <c r="E62" s="46">
        <f>+E63+E64+E65+E66+E67+E68+E69+E70</f>
        <v>-868124.83000000007</v>
      </c>
      <c r="F62" s="42" t="s">
        <v>653</v>
      </c>
    </row>
    <row r="63" spans="1:8" x14ac:dyDescent="0.2">
      <c r="A63" s="44">
        <v>1241</v>
      </c>
      <c r="B63" s="42" t="s">
        <v>224</v>
      </c>
      <c r="C63" s="46">
        <v>731922.74</v>
      </c>
      <c r="D63" s="46">
        <v>56150.94</v>
      </c>
      <c r="E63" s="46">
        <v>-714352.75</v>
      </c>
    </row>
    <row r="64" spans="1:8" x14ac:dyDescent="0.2">
      <c r="A64" s="44">
        <v>1242</v>
      </c>
      <c r="B64" s="42" t="s">
        <v>225</v>
      </c>
      <c r="C64" s="46">
        <v>0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0</v>
      </c>
      <c r="D66" s="46">
        <v>0</v>
      </c>
      <c r="E66" s="46">
        <v>0</v>
      </c>
      <c r="F66" s="42" t="s">
        <v>653</v>
      </c>
    </row>
    <row r="67" spans="1:8" x14ac:dyDescent="0.2">
      <c r="A67" s="44">
        <v>1245</v>
      </c>
      <c r="B67" s="42" t="s">
        <v>228</v>
      </c>
      <c r="C67" s="46">
        <v>83777.11</v>
      </c>
      <c r="D67" s="46">
        <v>0</v>
      </c>
      <c r="E67" s="46">
        <v>-71651.039999999994</v>
      </c>
      <c r="F67" s="42" t="s">
        <v>653</v>
      </c>
    </row>
    <row r="68" spans="1:8" x14ac:dyDescent="0.2">
      <c r="A68" s="44">
        <v>1246</v>
      </c>
      <c r="B68" s="42" t="s">
        <v>229</v>
      </c>
      <c r="C68" s="46">
        <v>115540.45</v>
      </c>
      <c r="D68" s="46">
        <v>27058.560000000001</v>
      </c>
      <c r="E68" s="46">
        <v>-82121.039999999994</v>
      </c>
    </row>
    <row r="69" spans="1:8" x14ac:dyDescent="0.2">
      <c r="A69" s="44">
        <v>1247</v>
      </c>
      <c r="B69" s="42" t="s">
        <v>230</v>
      </c>
      <c r="C69" s="46">
        <v>6491675.5999999996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f>+C75+C76+C77+C78+C79</f>
        <v>634811.65</v>
      </c>
      <c r="D74" s="46">
        <f>+D75+D76+D77+D78+D79</f>
        <v>30634.21</v>
      </c>
      <c r="E74" s="46">
        <f>+E75+E76+E77+E78+E79</f>
        <v>-750666.81</v>
      </c>
    </row>
    <row r="75" spans="1:8" x14ac:dyDescent="0.2">
      <c r="A75" s="44">
        <v>1251</v>
      </c>
      <c r="B75" s="42" t="s">
        <v>234</v>
      </c>
      <c r="C75" s="46">
        <v>118320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516491.65</v>
      </c>
      <c r="D79" s="46">
        <v>30634.21</v>
      </c>
      <c r="E79" s="46">
        <v>-750666.81</v>
      </c>
    </row>
    <row r="80" spans="1:8" x14ac:dyDescent="0.2">
      <c r="A80" s="44">
        <v>1270</v>
      </c>
      <c r="B80" s="42" t="s">
        <v>239</v>
      </c>
      <c r="C80" s="46">
        <f>+C81+C82+C83+C84+C85+C86</f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+C104+C105+C106+C107+C108+C109+C110+C111+C112+C113+C114+C115+C116</f>
        <v>228879.34999999998</v>
      </c>
      <c r="D103" s="46">
        <v>0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165282.93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63596.42</v>
      </c>
      <c r="D110" s="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  <row r="147" spans="2:3" x14ac:dyDescent="0.2">
      <c r="B147" s="42" t="s">
        <v>660</v>
      </c>
      <c r="C147" s="42" t="s">
        <v>661</v>
      </c>
    </row>
    <row r="148" spans="2:3" x14ac:dyDescent="0.2">
      <c r="B148" s="42" t="s">
        <v>656</v>
      </c>
      <c r="C148" s="42" t="s">
        <v>657</v>
      </c>
    </row>
    <row r="149" spans="2:3" x14ac:dyDescent="0.2">
      <c r="B149" s="42" t="s">
        <v>658</v>
      </c>
      <c r="C149" s="42" t="s">
        <v>659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20" activePane="bottomLeft" state="frozen"/>
      <selection activeCell="A14" sqref="A14:B14"/>
      <selection pane="bottomLeft" activeCell="B7" sqref="B7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7"/>
  <sheetViews>
    <sheetView topLeftCell="A88" zoomScale="126" zoomScaleNormal="126" workbookViewId="0">
      <selection activeCell="C98" sqref="C98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49" t="str">
        <f>ESF!A1</f>
        <v>Fideicomiso Museo de la Ciudad d León</v>
      </c>
      <c r="B1" s="149"/>
      <c r="C1" s="149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49" t="s">
        <v>290</v>
      </c>
      <c r="B2" s="149"/>
      <c r="C2" s="149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49" t="str">
        <f>ESF!A3</f>
        <v>Correspondiente del 1 de Enero al 31 de diciembre de 2022</v>
      </c>
      <c r="B3" s="149"/>
      <c r="C3" s="149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f>+C9+C19+C25+C28+C34+C37+C46</f>
        <v>5232</v>
      </c>
      <c r="D8" s="70"/>
      <c r="E8" s="68"/>
    </row>
    <row r="9" spans="1:5" x14ac:dyDescent="0.2">
      <c r="A9" s="69">
        <v>4110</v>
      </c>
      <c r="B9" s="70" t="s">
        <v>293</v>
      </c>
      <c r="C9" s="73">
        <f>+C10+C11+C12+C13+C14+C15+C16+C17+C18</f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f>+C20+C21+C22+C23+C24</f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f>+C26+C27</f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f>+C29+C30+C31+C32+C33</f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f>+C35+C36</f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f>+C38+C39+C40+C41+C42+C43+C44+C45</f>
        <v>5232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147">
        <v>5232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f>+C47+C48+C49+C50+C51+C52+C53+C54</f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f>+C59+C65</f>
        <v>3642767.52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f>+C66+C67+C68+C69</f>
        <v>3642767.52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3642767.52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f>+C74+C77+C83+C85+C87</f>
        <v>86339.93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f>+C75+C76</f>
        <v>86339.93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86339.93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f>+C78+C79+C80+C81+C82</f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f>+C84</f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f>+C86</f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f>+C88+C89+C90+C91+C92+C93+C94</f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f>+C99+C185</f>
        <v>3161706.4400000004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f>+C100+C107+C117</f>
        <v>3047862.7300000004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f>+C101+C102+C103+C104+C105+C106</f>
        <v>2205085.7000000002</v>
      </c>
      <c r="D100" s="74">
        <v>0.67431794263587219</v>
      </c>
      <c r="E100" s="70"/>
    </row>
    <row r="101" spans="1:5" x14ac:dyDescent="0.2">
      <c r="A101" s="72">
        <v>5111</v>
      </c>
      <c r="B101" s="70" t="s">
        <v>349</v>
      </c>
      <c r="C101" s="73">
        <v>1450520.79</v>
      </c>
      <c r="D101" s="74">
        <f t="shared" ref="D101:D164" si="0">C101/$C$99</f>
        <v>0.47591408094681475</v>
      </c>
      <c r="E101" s="70"/>
    </row>
    <row r="102" spans="1:5" x14ac:dyDescent="0.2">
      <c r="A102" s="72">
        <v>5112</v>
      </c>
      <c r="B102" s="70" t="s">
        <v>350</v>
      </c>
      <c r="C102" s="73">
        <v>0</v>
      </c>
      <c r="D102" s="74">
        <f t="shared" si="0"/>
        <v>0</v>
      </c>
      <c r="E102" s="70"/>
    </row>
    <row r="103" spans="1:5" x14ac:dyDescent="0.2">
      <c r="A103" s="72">
        <v>5113</v>
      </c>
      <c r="B103" s="70" t="s">
        <v>351</v>
      </c>
      <c r="C103" s="73">
        <v>221229.92</v>
      </c>
      <c r="D103" s="74">
        <f t="shared" si="0"/>
        <v>7.25852637070699E-2</v>
      </c>
      <c r="E103" s="70"/>
    </row>
    <row r="104" spans="1:5" x14ac:dyDescent="0.2">
      <c r="A104" s="72">
        <v>5114</v>
      </c>
      <c r="B104" s="70" t="s">
        <v>352</v>
      </c>
      <c r="C104" s="73">
        <v>334885.03000000003</v>
      </c>
      <c r="D104" s="74">
        <f t="shared" si="0"/>
        <v>0.109875365023411</v>
      </c>
      <c r="E104" s="70"/>
    </row>
    <row r="105" spans="1:5" x14ac:dyDescent="0.2">
      <c r="A105" s="72">
        <v>5115</v>
      </c>
      <c r="B105" s="70" t="s">
        <v>353</v>
      </c>
      <c r="C105" s="73">
        <v>198449.96</v>
      </c>
      <c r="D105" s="74">
        <f t="shared" si="0"/>
        <v>6.5111186946401611E-2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f>+C108+C109+C110+C111+C112+C113+C114+C115+C116</f>
        <v>111015.77</v>
      </c>
      <c r="D107" s="74">
        <f t="shared" si="0"/>
        <v>3.6424137119849875E-2</v>
      </c>
      <c r="E107" s="70"/>
    </row>
    <row r="108" spans="1:5" x14ac:dyDescent="0.2">
      <c r="A108" s="72">
        <v>5121</v>
      </c>
      <c r="B108" s="70" t="s">
        <v>356</v>
      </c>
      <c r="C108" s="73">
        <v>103266.13</v>
      </c>
      <c r="D108" s="74">
        <f t="shared" si="0"/>
        <v>3.3881489800559356E-2</v>
      </c>
      <c r="E108" s="70"/>
    </row>
    <row r="109" spans="1:5" x14ac:dyDescent="0.2">
      <c r="A109" s="72">
        <v>5122</v>
      </c>
      <c r="B109" s="70" t="s">
        <v>357</v>
      </c>
      <c r="C109" s="73">
        <v>1688</v>
      </c>
      <c r="D109" s="74">
        <f t="shared" si="0"/>
        <v>5.5383071664779336E-4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6061.64</v>
      </c>
      <c r="D111" s="74">
        <f t="shared" si="0"/>
        <v>1.9888166026427309E-3</v>
      </c>
      <c r="E111" s="70"/>
    </row>
    <row r="112" spans="1:5" x14ac:dyDescent="0.2">
      <c r="A112" s="72">
        <v>5125</v>
      </c>
      <c r="B112" s="70" t="s">
        <v>360</v>
      </c>
      <c r="C112" s="73">
        <v>0</v>
      </c>
      <c r="D112" s="74">
        <f t="shared" si="0"/>
        <v>0</v>
      </c>
      <c r="E112" s="70"/>
    </row>
    <row r="113" spans="1:5" x14ac:dyDescent="0.2">
      <c r="A113" s="72">
        <v>5126</v>
      </c>
      <c r="B113" s="70" t="s">
        <v>361</v>
      </c>
      <c r="C113" s="73">
        <v>0</v>
      </c>
      <c r="D113" s="74">
        <f t="shared" si="0"/>
        <v>0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>
        <f t="shared" si="0"/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0</v>
      </c>
      <c r="D116" s="74">
        <f t="shared" si="0"/>
        <v>0</v>
      </c>
      <c r="E116" s="70"/>
    </row>
    <row r="117" spans="1:5" x14ac:dyDescent="0.2">
      <c r="A117" s="72">
        <v>5130</v>
      </c>
      <c r="B117" s="70" t="s">
        <v>365</v>
      </c>
      <c r="C117" s="73">
        <f>+C118+C119+C120+C121+C122+C123+C124+C125+C126</f>
        <v>731761.26000000013</v>
      </c>
      <c r="D117" s="74">
        <f t="shared" si="0"/>
        <v>0.24008996625645276</v>
      </c>
      <c r="E117" s="70"/>
    </row>
    <row r="118" spans="1:5" x14ac:dyDescent="0.2">
      <c r="A118" s="72">
        <v>5131</v>
      </c>
      <c r="B118" s="70" t="s">
        <v>366</v>
      </c>
      <c r="C118" s="73">
        <v>123614.55</v>
      </c>
      <c r="D118" s="74">
        <f t="shared" si="0"/>
        <v>4.055778128826687E-2</v>
      </c>
      <c r="E118" s="70"/>
    </row>
    <row r="119" spans="1:5" x14ac:dyDescent="0.2">
      <c r="A119" s="72">
        <v>5132</v>
      </c>
      <c r="B119" s="70" t="s">
        <v>367</v>
      </c>
      <c r="C119" s="73"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v>171783.95</v>
      </c>
      <c r="D120" s="74">
        <f t="shared" si="0"/>
        <v>5.6362101976948284E-2</v>
      </c>
      <c r="E120" s="70"/>
    </row>
    <row r="121" spans="1:5" x14ac:dyDescent="0.2">
      <c r="A121" s="72">
        <v>5134</v>
      </c>
      <c r="B121" s="70" t="s">
        <v>369</v>
      </c>
      <c r="C121" s="73">
        <v>105525.41</v>
      </c>
      <c r="D121" s="74">
        <f t="shared" si="0"/>
        <v>3.4622756780125719E-2</v>
      </c>
      <c r="E121" s="70"/>
    </row>
    <row r="122" spans="1:5" x14ac:dyDescent="0.2">
      <c r="A122" s="72">
        <v>5135</v>
      </c>
      <c r="B122" s="70" t="s">
        <v>370</v>
      </c>
      <c r="C122" s="73">
        <v>224607.9</v>
      </c>
      <c r="D122" s="74">
        <f t="shared" si="0"/>
        <v>7.3693574775921741E-2</v>
      </c>
      <c r="E122" s="70"/>
    </row>
    <row r="123" spans="1:5" x14ac:dyDescent="0.2">
      <c r="A123" s="72">
        <v>5136</v>
      </c>
      <c r="B123" s="70" t="s">
        <v>371</v>
      </c>
      <c r="C123" s="73">
        <v>21360.65</v>
      </c>
      <c r="D123" s="74">
        <f t="shared" si="0"/>
        <v>7.0084029013996957E-3</v>
      </c>
      <c r="E123" s="70"/>
    </row>
    <row r="124" spans="1:5" x14ac:dyDescent="0.2">
      <c r="A124" s="72">
        <v>5137</v>
      </c>
      <c r="B124" s="70" t="s">
        <v>372</v>
      </c>
      <c r="C124" s="73">
        <v>6702</v>
      </c>
      <c r="D124" s="74">
        <f t="shared" si="0"/>
        <v>2.1989179283018428E-3</v>
      </c>
      <c r="E124" s="70"/>
    </row>
    <row r="125" spans="1:5" x14ac:dyDescent="0.2">
      <c r="A125" s="72">
        <v>5138</v>
      </c>
      <c r="B125" s="70" t="s">
        <v>373</v>
      </c>
      <c r="C125" s="73">
        <v>0</v>
      </c>
      <c r="D125" s="74">
        <f t="shared" si="0"/>
        <v>0</v>
      </c>
      <c r="E125" s="70"/>
    </row>
    <row r="126" spans="1:5" x14ac:dyDescent="0.2">
      <c r="A126" s="72">
        <v>5139</v>
      </c>
      <c r="B126" s="70" t="s">
        <v>374</v>
      </c>
      <c r="C126" s="73">
        <v>78166.8</v>
      </c>
      <c r="D126" s="74">
        <f t="shared" si="0"/>
        <v>2.5646430605488584E-2</v>
      </c>
      <c r="E126" s="70"/>
    </row>
    <row r="127" spans="1:5" x14ac:dyDescent="0.2">
      <c r="A127" s="72">
        <v>5200</v>
      </c>
      <c r="B127" s="70" t="s">
        <v>375</v>
      </c>
      <c r="C127" s="73">
        <f>+C128+C129+C130</f>
        <v>0</v>
      </c>
      <c r="D127" s="74">
        <f t="shared" si="0"/>
        <v>0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f>+C132+C133</f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f>+C135+C136</f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f>+C138+C139+C140+C141</f>
        <v>0</v>
      </c>
      <c r="D137" s="74">
        <f t="shared" si="0"/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0"/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f>+C143+C144+C145</f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f>+C147+C148</f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f>+C150</f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f>+C152+C153+C154+C155+C156</f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f>+C158+C159</f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f>+C161+C162+C163</f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si="0"/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ref="D165:D203" si="1">C165/$C$99</f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f>+C168+C169</f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f>+C171+C172+C173</f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f>+C175+C176</f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f>+C178+C179</f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f>+C181</f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f>+C183+C184</f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f>+C186+C195+C198+C204+C206+C208</f>
        <v>113843.71</v>
      </c>
      <c r="D185" s="74">
        <f t="shared" si="1"/>
        <v>3.7351980743568457E-2</v>
      </c>
      <c r="E185" s="70"/>
    </row>
    <row r="186" spans="1:5" x14ac:dyDescent="0.2">
      <c r="A186" s="72">
        <v>5510</v>
      </c>
      <c r="B186" s="70" t="s">
        <v>427</v>
      </c>
      <c r="C186" s="73">
        <v>113843.71</v>
      </c>
      <c r="D186" s="74">
        <f t="shared" si="1"/>
        <v>3.7351980743568457E-2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83209.5</v>
      </c>
      <c r="D191" s="74">
        <f t="shared" si="1"/>
        <v>2.7300934251720709E-2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30634.21</v>
      </c>
      <c r="D193" s="74">
        <f t="shared" si="1"/>
        <v>1.0051046491847746E-2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f>+C196+C197</f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f>+C199+C200+C201+C202+C203</f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f>+C205</f>
        <v>0</v>
      </c>
      <c r="D204" s="74"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 x14ac:dyDescent="0.2">
      <c r="A206" s="72">
        <v>5550</v>
      </c>
      <c r="B206" s="70" t="s">
        <v>444</v>
      </c>
      <c r="C206" s="73">
        <f>+C207</f>
        <v>0</v>
      </c>
      <c r="D206" s="74"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 x14ac:dyDescent="0.2">
      <c r="A208" s="72">
        <v>5590</v>
      </c>
      <c r="B208" s="70" t="s">
        <v>445</v>
      </c>
      <c r="C208" s="73">
        <f>+C209+C210+C211+C212+C213+C214+C215+C216+C217</f>
        <v>0</v>
      </c>
      <c r="D208" s="74"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 x14ac:dyDescent="0.2">
      <c r="A218" s="72">
        <v>5600</v>
      </c>
      <c r="B218" s="70" t="s">
        <v>79</v>
      </c>
      <c r="C218" s="73">
        <f>+C219+C220</f>
        <v>0</v>
      </c>
      <c r="D218" s="74"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 x14ac:dyDescent="0.2">
      <c r="B222" s="42" t="s">
        <v>649</v>
      </c>
    </row>
    <row r="225" spans="2:3" x14ac:dyDescent="0.2">
      <c r="B225" s="42" t="s">
        <v>660</v>
      </c>
      <c r="C225" s="42" t="s">
        <v>661</v>
      </c>
    </row>
    <row r="226" spans="2:3" x14ac:dyDescent="0.2">
      <c r="B226" s="42" t="s">
        <v>656</v>
      </c>
      <c r="C226" s="42" t="s">
        <v>657</v>
      </c>
    </row>
    <row r="227" spans="2:3" x14ac:dyDescent="0.2">
      <c r="B227" s="42" t="s">
        <v>658</v>
      </c>
      <c r="C227" s="42" t="s">
        <v>659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4"/>
  <sheetViews>
    <sheetView zoomScale="142" zoomScaleNormal="142" workbookViewId="0">
      <selection activeCell="C15" sqref="C15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53" t="str">
        <f>ESF!A1</f>
        <v>Fideicomiso Museo de la Ciudad d León</v>
      </c>
      <c r="B1" s="153"/>
      <c r="C1" s="153"/>
      <c r="D1" s="49" t="s">
        <v>179</v>
      </c>
      <c r="E1" s="50">
        <f>'Notas a los Edos Financieros'!D1</f>
        <v>2022</v>
      </c>
    </row>
    <row r="2" spans="1:5" ht="18.95" customHeight="1" x14ac:dyDescent="0.2">
      <c r="A2" s="153" t="s">
        <v>454</v>
      </c>
      <c r="B2" s="153"/>
      <c r="C2" s="153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53" t="str">
        <f>ESF!A3</f>
        <v>Correspondiente del 1 de Enero al 31 de diciembre de 2022</v>
      </c>
      <c r="B3" s="153"/>
      <c r="C3" s="153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5958504.5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572633.00999999978</v>
      </c>
    </row>
    <row r="15" spans="1:5" x14ac:dyDescent="0.2">
      <c r="A15" s="55">
        <v>3220</v>
      </c>
      <c r="B15" s="51" t="s">
        <v>459</v>
      </c>
      <c r="C15" s="56">
        <v>2895182.94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  <row r="32" spans="1:3" x14ac:dyDescent="0.2">
      <c r="B32" s="51" t="s">
        <v>660</v>
      </c>
      <c r="C32" s="51" t="s">
        <v>661</v>
      </c>
    </row>
    <row r="33" spans="2:3" x14ac:dyDescent="0.2">
      <c r="B33" s="51" t="s">
        <v>656</v>
      </c>
      <c r="C33" s="51" t="s">
        <v>657</v>
      </c>
    </row>
    <row r="34" spans="2:3" x14ac:dyDescent="0.2">
      <c r="B34" s="51" t="s">
        <v>658</v>
      </c>
      <c r="C34" s="51" t="s">
        <v>659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topLeftCell="A67" workbookViewId="0">
      <selection activeCell="C15" sqref="C15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53" t="str">
        <f>ESF!A1</f>
        <v>Fideicomiso Museo de la Ciudad d León</v>
      </c>
      <c r="B1" s="153"/>
      <c r="C1" s="153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53" t="s">
        <v>472</v>
      </c>
      <c r="B2" s="153"/>
      <c r="C2" s="153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53" t="str">
        <f>ESF!A3</f>
        <v>Correspondiente del 1 de Enero al 31 de diciembre de 2022</v>
      </c>
      <c r="B3" s="153"/>
      <c r="C3" s="153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8">
        <v>2022</v>
      </c>
      <c r="D7" s="128">
        <v>2021</v>
      </c>
    </row>
    <row r="8" spans="1:5" x14ac:dyDescent="0.2">
      <c r="A8" s="55">
        <v>1111</v>
      </c>
      <c r="B8" s="51" t="s">
        <v>473</v>
      </c>
      <c r="C8" s="56">
        <v>9165.2099999999991</v>
      </c>
      <c r="D8" s="56">
        <v>0</v>
      </c>
      <c r="E8" s="56"/>
    </row>
    <row r="9" spans="1:5" x14ac:dyDescent="0.2">
      <c r="A9" s="55">
        <v>1112</v>
      </c>
      <c r="B9" s="51" t="s">
        <v>474</v>
      </c>
      <c r="C9" s="56">
        <v>1762772.32</v>
      </c>
      <c r="D9" s="56">
        <v>1562837.2</v>
      </c>
      <c r="E9" s="56"/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  <c r="E10" s="56"/>
    </row>
    <row r="11" spans="1:5" x14ac:dyDescent="0.2">
      <c r="A11" s="55">
        <v>1114</v>
      </c>
      <c r="B11" s="51" t="s">
        <v>184</v>
      </c>
      <c r="C11" s="56">
        <v>1031366.36</v>
      </c>
      <c r="D11" s="56">
        <v>1129244.02</v>
      </c>
      <c r="E11" s="56"/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  <c r="E12" s="56"/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  <c r="E13" s="56"/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  <c r="E14" s="56"/>
    </row>
    <row r="15" spans="1:5" x14ac:dyDescent="0.2">
      <c r="A15" s="62">
        <v>1110</v>
      </c>
      <c r="B15" s="139" t="s">
        <v>611</v>
      </c>
      <c r="C15" s="124">
        <f>SUM(C8:C14)</f>
        <v>2803303.89</v>
      </c>
      <c r="D15" s="124">
        <f>SUM(D8:D14)</f>
        <v>2692081.2199999997</v>
      </c>
      <c r="E15" s="56"/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8" t="s">
        <v>613</v>
      </c>
      <c r="D19" s="128" t="s">
        <v>164</v>
      </c>
    </row>
    <row r="20" spans="1:4" x14ac:dyDescent="0.2">
      <c r="A20" s="62">
        <v>1230</v>
      </c>
      <c r="B20" s="63" t="s">
        <v>215</v>
      </c>
      <c r="C20" s="124">
        <f>+C21+C22+C23+C24+C25+C26+C27</f>
        <v>0</v>
      </c>
      <c r="D20" s="124">
        <f>+D21+D22+D23+D24+D25+D26+D27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+C29+C30+C31+C32+C33+C34+C35+C36</f>
        <v>202115.09</v>
      </c>
      <c r="D28" s="124">
        <f>+D29+D30+D31+D32+D33+D34+D35+D36</f>
        <v>202115.09</v>
      </c>
    </row>
    <row r="29" spans="1:4" x14ac:dyDescent="0.2">
      <c r="A29" s="55">
        <v>1241</v>
      </c>
      <c r="B29" s="51" t="s">
        <v>224</v>
      </c>
      <c r="C29" s="56">
        <v>39715.090000000004</v>
      </c>
      <c r="D29" s="56">
        <v>39715.090000000004</v>
      </c>
    </row>
    <row r="30" spans="1:4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0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162400</v>
      </c>
      <c r="D35" s="56">
        <v>162400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+C38+C39+C40+C41+C42</f>
        <v>95607.32</v>
      </c>
      <c r="D37" s="124">
        <f>+D38+D39+D40+D41+D42</f>
        <v>95607.32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95607.32</v>
      </c>
      <c r="D42" s="56">
        <v>95607.32</v>
      </c>
    </row>
    <row r="43" spans="1:4" x14ac:dyDescent="0.2">
      <c r="A43" s="55"/>
      <c r="B43" s="139" t="s">
        <v>614</v>
      </c>
      <c r="C43" s="124">
        <f>+C20+C28+C37</f>
        <v>297722.41000000003</v>
      </c>
      <c r="D43" s="124">
        <f>+D20+D28+D37</f>
        <v>297722.41000000003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8">
        <v>2022</v>
      </c>
      <c r="D46" s="128">
        <v>2021</v>
      </c>
    </row>
    <row r="47" spans="1:4" x14ac:dyDescent="0.2">
      <c r="A47" s="62">
        <v>3210</v>
      </c>
      <c r="B47" s="63" t="s">
        <v>612</v>
      </c>
      <c r="C47" s="124">
        <v>572633.00999999978</v>
      </c>
      <c r="D47" s="124">
        <v>89354.379999999423</v>
      </c>
    </row>
    <row r="48" spans="1:4" x14ac:dyDescent="0.2">
      <c r="A48" s="55"/>
      <c r="B48" s="139" t="s">
        <v>617</v>
      </c>
      <c r="C48" s="124">
        <f>+C49+C61+C93+C96</f>
        <v>113843.70999999999</v>
      </c>
      <c r="D48" s="124">
        <f>+D49+D61+D93+D96</f>
        <v>242498.96</v>
      </c>
    </row>
    <row r="49" spans="1:4" x14ac:dyDescent="0.2">
      <c r="A49" s="62">
        <v>5400</v>
      </c>
      <c r="B49" s="63" t="s">
        <v>412</v>
      </c>
      <c r="C49" s="124">
        <v>0</v>
      </c>
      <c r="D49" s="124">
        <v>0</v>
      </c>
    </row>
    <row r="50" spans="1:4" x14ac:dyDescent="0.2">
      <c r="A50" s="55">
        <v>5410</v>
      </c>
      <c r="B50" s="51" t="s">
        <v>621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+C62+C63+C64+C65+C66+C67+C68+C69+C70</f>
        <v>113843.70999999999</v>
      </c>
      <c r="D61" s="124">
        <f>+D62+D63+D64+D65+D66+D67+D68+D69+D70</f>
        <v>242498.96</v>
      </c>
    </row>
    <row r="62" spans="1:4" x14ac:dyDescent="0.2">
      <c r="A62" s="55">
        <v>5510</v>
      </c>
      <c r="B62" s="51" t="s">
        <v>427</v>
      </c>
      <c r="C62" s="56">
        <v>0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83209.5</v>
      </c>
      <c r="D67" s="56">
        <v>83083.5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30634.21</v>
      </c>
      <c r="D69" s="56">
        <v>159415.46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0" t="s">
        <v>618</v>
      </c>
      <c r="C96" s="124">
        <v>0</v>
      </c>
      <c r="D96" s="124"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39" t="s">
        <v>619</v>
      </c>
      <c r="C102" s="124">
        <f>+C103</f>
        <v>0</v>
      </c>
      <c r="D102" s="124">
        <v>0</v>
      </c>
    </row>
    <row r="103" spans="1:4" x14ac:dyDescent="0.2">
      <c r="A103" s="62">
        <v>1120</v>
      </c>
      <c r="B103" s="140" t="s">
        <v>620</v>
      </c>
      <c r="C103" s="124">
        <v>0</v>
      </c>
      <c r="D103" s="124">
        <v>0</v>
      </c>
    </row>
    <row r="104" spans="1:4" x14ac:dyDescent="0.2">
      <c r="A104" s="55">
        <v>1124</v>
      </c>
      <c r="B104" s="138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8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8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8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8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8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8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8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8" t="s">
        <v>635</v>
      </c>
      <c r="C112" s="56">
        <v>0</v>
      </c>
      <c r="D112" s="56">
        <v>0</v>
      </c>
    </row>
    <row r="113" spans="1:4" x14ac:dyDescent="0.2">
      <c r="A113" s="55"/>
      <c r="B113" s="141" t="s">
        <v>632</v>
      </c>
      <c r="C113" s="124">
        <f>C47+C48-C102</f>
        <v>686476.71999999974</v>
      </c>
      <c r="D113" s="124">
        <f>D47+D48-D102</f>
        <v>331853.33999999939</v>
      </c>
    </row>
    <row r="115" spans="1:4" x14ac:dyDescent="0.2">
      <c r="B115" s="42" t="s">
        <v>649</v>
      </c>
    </row>
    <row r="118" spans="1:4" x14ac:dyDescent="0.2">
      <c r="B118" s="51" t="s">
        <v>660</v>
      </c>
      <c r="C118" s="51" t="s">
        <v>661</v>
      </c>
    </row>
    <row r="119" spans="1:4" x14ac:dyDescent="0.2">
      <c r="B119" s="51" t="s">
        <v>656</v>
      </c>
      <c r="C119" s="51" t="s">
        <v>657</v>
      </c>
    </row>
    <row r="120" spans="1:4" x14ac:dyDescent="0.2">
      <c r="B120" s="51" t="s">
        <v>658</v>
      </c>
      <c r="C120" s="51" t="s">
        <v>659</v>
      </c>
    </row>
    <row r="130" spans="8:8" x14ac:dyDescent="0.2">
      <c r="H130" s="14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27" t="s">
        <v>604</v>
      </c>
    </row>
    <row r="10" spans="1:2" ht="15" customHeight="1" x14ac:dyDescent="0.2">
      <c r="B10" s="27" t="s">
        <v>75</v>
      </c>
    </row>
    <row r="11" spans="1:2" ht="15" customHeight="1" x14ac:dyDescent="0.2">
      <c r="B11" s="145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6" t="s">
        <v>609</v>
      </c>
      <c r="B16" s="135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2022-04-21T16:06:00Z</cp:lastPrinted>
  <dcterms:created xsi:type="dcterms:W3CDTF">2012-12-11T20:36:24Z</dcterms:created>
  <dcterms:modified xsi:type="dcterms:W3CDTF">2023-02-11T01:06:31Z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